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 defaultThemeVersion="124226"/>
  <bookViews>
    <workbookView xWindow="0" yWindow="0" windowWidth="21570" windowHeight="8145"/>
  </bookViews>
  <sheets>
    <sheet name="Payroll" sheetId="1" r:id="rId1"/>
  </sheets>
  <calcPr calcId="152511"/>
</workbook>
</file>

<file path=xl/calcChain.xml><?xml version="1.0" encoding="utf-8"?>
<calcChain xmlns="http://schemas.openxmlformats.org/spreadsheetml/2006/main">
  <c r="C15" i="1" l="1"/>
  <c r="F28" i="1" l="1"/>
  <c r="F29" i="1" l="1"/>
  <c r="F9" i="1" l="1"/>
  <c r="F10" i="1" s="1"/>
  <c r="F15" i="1" s="1"/>
  <c r="G9" i="1"/>
  <c r="H9" i="1" l="1"/>
  <c r="H10" i="1" s="1"/>
  <c r="F23" i="1"/>
  <c r="F20" i="1"/>
  <c r="F21" i="1"/>
  <c r="F13" i="1"/>
  <c r="F14" i="1"/>
  <c r="F22" i="1" l="1"/>
  <c r="F25" i="1" s="1"/>
  <c r="F26" i="1" s="1"/>
  <c r="H22" i="1"/>
  <c r="F16" i="1"/>
  <c r="F18" i="1" s="1"/>
  <c r="H20" i="1"/>
  <c r="H15" i="1"/>
  <c r="H14" i="1"/>
  <c r="H13" i="1"/>
  <c r="H23" i="1"/>
  <c r="H21" i="1"/>
  <c r="H16" i="1" l="1"/>
  <c r="H18" i="1" s="1"/>
  <c r="H25" i="1"/>
  <c r="H26" i="1" s="1"/>
</calcChain>
</file>

<file path=xl/sharedStrings.xml><?xml version="1.0" encoding="utf-8"?>
<sst xmlns="http://schemas.openxmlformats.org/spreadsheetml/2006/main" count="42" uniqueCount="39">
  <si>
    <t>Payroll date</t>
    <phoneticPr fontId="0" type="noConversion"/>
  </si>
  <si>
    <t>Payroll Summary</t>
    <phoneticPr fontId="0" type="noConversion"/>
  </si>
  <si>
    <t>Employee Wages, Taxes, and Adjustments</t>
    <phoneticPr fontId="0" type="noConversion"/>
  </si>
  <si>
    <t>Rate</t>
  </si>
  <si>
    <t>Hourly</t>
  </si>
  <si>
    <t>Total Gross Pay</t>
    <phoneticPr fontId="0" type="noConversion"/>
  </si>
  <si>
    <t>Taxes Withheld</t>
    <phoneticPr fontId="0" type="noConversion"/>
  </si>
  <si>
    <t>Medicare Employee</t>
    <phoneticPr fontId="0" type="noConversion"/>
  </si>
  <si>
    <t>Social Security Employee</t>
    <phoneticPr fontId="0" type="noConversion"/>
  </si>
  <si>
    <t>Total Taxes Withheld</t>
    <phoneticPr fontId="0" type="noConversion"/>
  </si>
  <si>
    <t>Net Pay</t>
    <phoneticPr fontId="0" type="noConversion"/>
  </si>
  <si>
    <t>Hours</t>
  </si>
  <si>
    <t>Household employer</t>
  </si>
  <si>
    <t>Total</t>
  </si>
  <si>
    <t>Employer Taxes and Contributions</t>
    <phoneticPr fontId="0" type="noConversion"/>
  </si>
  <si>
    <t>Federal Unemployment</t>
    <phoneticPr fontId="0" type="noConversion"/>
  </si>
  <si>
    <t>WA State Unemployment</t>
    <phoneticPr fontId="0" type="noConversion"/>
  </si>
  <si>
    <t>Medicare Company</t>
    <phoneticPr fontId="0" type="noConversion"/>
  </si>
  <si>
    <t>Social Security Company</t>
    <phoneticPr fontId="0" type="noConversion"/>
  </si>
  <si>
    <t>Total Employer Taxes and Contributions</t>
    <phoneticPr fontId="0" type="noConversion"/>
  </si>
  <si>
    <t>This Pay Period</t>
  </si>
  <si>
    <t>Year To Date</t>
  </si>
  <si>
    <t>YTD Hours on previous paycheck</t>
  </si>
  <si>
    <t>Total Employer Costs</t>
  </si>
  <si>
    <t>Service dates</t>
  </si>
  <si>
    <t>Paid Sick and Safe Time (PSST) available (hours):</t>
  </si>
  <si>
    <t>PSST accrued since last notice (hours):</t>
  </si>
  <si>
    <t>PSST used this year (hours):</t>
  </si>
  <si>
    <t>Paid vacation this year (hours):</t>
  </si>
  <si>
    <t>Paid holidays this year (hours):</t>
  </si>
  <si>
    <t>WA Paid Family and Medical Leave</t>
  </si>
  <si>
    <t>7/22/19-8/2/19</t>
  </si>
  <si>
    <t>&lt;Name of the nanny&gt;</t>
  </si>
  <si>
    <t>&lt;Address of the nanny&gt;</t>
  </si>
  <si>
    <t>&lt;City, State, Zip&gt;</t>
  </si>
  <si>
    <t>Childcare for &lt;baby's name&gt;</t>
  </si>
  <si>
    <t>&lt;Name of the household employer&gt;</t>
  </si>
  <si>
    <t>&lt;Address of the household employer&gt;</t>
  </si>
  <si>
    <t>PSST reduced (hours):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</si>
</sst>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mm/dd/yy;@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8"/>
      <name val="Verdana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8" fontId="3" fillId="0" borderId="0" xfId="0" applyNumberFormat="1" applyFont="1" applyAlignment="1">
      <alignment vertical="center"/>
    </xf>
    <xf numFmtId="165" fontId="0" fillId="0" borderId="0" xfId="0" applyNumberFormat="1"/>
    <xf numFmtId="165" fontId="0" fillId="0" borderId="0" xfId="0" applyNumberFormat="1" applyBorder="1"/>
    <xf numFmtId="165" fontId="5" fillId="0" borderId="0" xfId="0" applyNumberFormat="1" applyFont="1" applyAlignment="1">
      <alignment wrapText="1"/>
    </xf>
    <xf numFmtId="2" fontId="2" fillId="0" borderId="0" xfId="0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5" xfId="0" applyBorder="1" applyAlignment="1">
      <alignment horizontal="right" wrapText="1"/>
    </xf>
    <xf numFmtId="0" fontId="0" fillId="0" borderId="4" xfId="0" applyBorder="1"/>
    <xf numFmtId="0" fontId="0" fillId="0" borderId="5" xfId="0" applyBorder="1"/>
    <xf numFmtId="165" fontId="0" fillId="0" borderId="7" xfId="0" applyNumberFormat="1" applyBorder="1"/>
    <xf numFmtId="0" fontId="0" fillId="0" borderId="3" xfId="0" applyBorder="1"/>
    <xf numFmtId="165" fontId="0" fillId="0" borderId="8" xfId="0" applyNumberFormat="1" applyBorder="1"/>
    <xf numFmtId="165" fontId="0" fillId="0" borderId="5" xfId="0" applyNumberFormat="1" applyBorder="1"/>
    <xf numFmtId="0" fontId="0" fillId="0" borderId="6" xfId="0" applyBorder="1"/>
    <xf numFmtId="165" fontId="3" fillId="0" borderId="7" xfId="0" applyNumberFormat="1" applyFont="1" applyBorder="1"/>
    <xf numFmtId="165" fontId="3" fillId="0" borderId="5" xfId="0" applyNumberFormat="1" applyFont="1" applyBorder="1"/>
    <xf numFmtId="0" fontId="0" fillId="0" borderId="0" xfId="0" applyBorder="1"/>
    <xf numFmtId="0" fontId="4" fillId="0" borderId="0" xfId="0" applyFont="1" applyBorder="1"/>
    <xf numFmtId="10" fontId="0" fillId="0" borderId="0" xfId="0" applyNumberFormat="1" applyBorder="1"/>
    <xf numFmtId="0" fontId="0" fillId="0" borderId="2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Border="1" applyAlignment="1">
      <alignment horizontal="right" wrapText="1"/>
    </xf>
    <xf numFmtId="0" fontId="0" fillId="0" borderId="2" xfId="0" applyFill="1" applyBorder="1"/>
    <xf numFmtId="0" fontId="0" fillId="0" borderId="0" xfId="0" applyBorder="1" applyAlignment="1">
      <alignment wrapText="1"/>
    </xf>
    <xf numFmtId="0" fontId="0" fillId="0" borderId="3" xfId="0" applyBorder="1" applyAlignment="1">
      <alignment horizontal="right" wrapText="1"/>
    </xf>
    <xf numFmtId="0" fontId="0" fillId="0" borderId="12" xfId="0" applyBorder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0" xfId="0" applyBorder="1" applyAlignment="1">
      <alignment horizontal="right" wrapText="1"/>
    </xf>
    <xf numFmtId="0" fontId="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0" fillId="0" borderId="0" xfId="0" applyFill="1" applyBorder="1"/>
    <xf numFmtId="0" fontId="3" fillId="0" borderId="6" xfId="0" applyFont="1" applyBorder="1" applyAlignment="1">
      <alignment vertical="center"/>
    </xf>
    <xf numFmtId="0" fontId="6" fillId="0" borderId="0" xfId="0" applyFont="1"/>
    <xf numFmtId="165" fontId="2" fillId="3" borderId="5" xfId="0" applyNumberFormat="1" applyFont="1" applyFill="1" applyBorder="1"/>
    <xf numFmtId="0" fontId="0" fillId="0" borderId="0" xfId="0"/>
    <xf numFmtId="164" fontId="8" fillId="4" borderId="0" xfId="1" applyNumberFormat="1" applyFont="1" applyFill="1" applyBorder="1" applyAlignment="1">
      <alignment horizontal="right"/>
    </xf>
    <xf numFmtId="0" fontId="0" fillId="4" borderId="0" xfId="0" applyFill="1" applyBorder="1" applyAlignment="1">
      <alignment horizontal="right"/>
    </xf>
    <xf numFmtId="0" fontId="0" fillId="4" borderId="0" xfId="0" applyFill="1" applyBorder="1" applyAlignment="1">
      <alignment horizontal="left"/>
    </xf>
    <xf numFmtId="2" fontId="0" fillId="4" borderId="6" xfId="0" applyNumberFormat="1" applyFill="1" applyBorder="1"/>
    <xf numFmtId="2" fontId="0" fillId="4" borderId="0" xfId="0" applyNumberFormat="1" applyFill="1"/>
    <xf numFmtId="0" fontId="0" fillId="4" borderId="0" xfId="0" applyFill="1"/>
    <xf numFmtId="0" fontId="0" fillId="0" borderId="0" xfId="0" applyAlignment="1">
      <alignment horizontal="right" wrapText="1"/>
    </xf>
    <xf numFmtId="0" fontId="0" fillId="0" borderId="0" xfId="0" applyBorder="1" applyAlignment="1">
      <alignment horizontal="right" wrapText="1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zoomScaleNormal="100" workbookViewId="0">
      <selection activeCell="G6" sqref="G6:H6"/>
    </sheetView>
  </sheetViews>
  <sheetFormatPr defaultColWidth="8.85546875" defaultRowHeight="15" x14ac:dyDescent="0.25"/>
  <cols>
    <col min="1" max="1" width="23.7109375" customWidth="1"/>
    <col min="2" max="2" width="32.28515625" customWidth="1"/>
    <col min="3" max="3" width="9.28515625" customWidth="1"/>
    <col min="4" max="4" width="9.140625" bestFit="1" customWidth="1"/>
    <col min="5" max="5" width="7.7109375" bestFit="1" customWidth="1"/>
    <col min="6" max="6" width="14" customWidth="1"/>
    <col min="7" max="7" width="13.42578125" customWidth="1"/>
    <col min="8" max="8" width="12.42578125" bestFit="1" customWidth="1"/>
  </cols>
  <sheetData>
    <row r="1" spans="1:9" x14ac:dyDescent="0.25">
      <c r="A1" s="1" t="s">
        <v>32</v>
      </c>
      <c r="C1" s="9" t="s">
        <v>0</v>
      </c>
      <c r="D1" s="41">
        <v>43679</v>
      </c>
    </row>
    <row r="2" spans="1:9" x14ac:dyDescent="0.25">
      <c r="A2" t="s">
        <v>33</v>
      </c>
      <c r="B2" s="47" t="s">
        <v>22</v>
      </c>
      <c r="C2" s="48"/>
      <c r="D2" s="42">
        <v>1000</v>
      </c>
      <c r="F2" s="2"/>
      <c r="G2" s="2"/>
      <c r="H2" s="2"/>
    </row>
    <row r="3" spans="1:9" x14ac:dyDescent="0.25">
      <c r="A3" s="8" t="s">
        <v>34</v>
      </c>
      <c r="B3" s="48" t="s">
        <v>24</v>
      </c>
      <c r="C3" s="48"/>
      <c r="D3" s="43" t="s">
        <v>31</v>
      </c>
      <c r="F3" s="2"/>
      <c r="G3" s="2"/>
      <c r="H3" s="2"/>
    </row>
    <row r="4" spans="1:9" x14ac:dyDescent="0.25">
      <c r="B4" s="32"/>
      <c r="C4" s="33"/>
      <c r="D4" s="20"/>
      <c r="F4" s="2"/>
      <c r="G4" s="2"/>
      <c r="H4" s="2"/>
    </row>
    <row r="5" spans="1:9" x14ac:dyDescent="0.25">
      <c r="A5" s="1" t="s">
        <v>1</v>
      </c>
      <c r="C5" s="8"/>
      <c r="F5" s="2"/>
      <c r="G5" s="2"/>
      <c r="H5" s="3"/>
    </row>
    <row r="6" spans="1:9" x14ac:dyDescent="0.25">
      <c r="A6" s="24" t="s">
        <v>35</v>
      </c>
      <c r="B6" s="25"/>
      <c r="C6" s="25"/>
      <c r="D6" s="26"/>
      <c r="E6" s="49" t="s">
        <v>20</v>
      </c>
      <c r="F6" s="50"/>
      <c r="G6" s="49" t="s">
        <v>21</v>
      </c>
      <c r="H6" s="50"/>
    </row>
    <row r="7" spans="1:9" x14ac:dyDescent="0.25">
      <c r="A7" s="11" t="s">
        <v>2</v>
      </c>
      <c r="B7" s="20"/>
      <c r="C7" s="20" t="s">
        <v>3</v>
      </c>
      <c r="D7" s="29"/>
      <c r="E7" s="30" t="s">
        <v>11</v>
      </c>
      <c r="F7" s="31" t="s">
        <v>13</v>
      </c>
      <c r="G7" s="27" t="s">
        <v>11</v>
      </c>
      <c r="H7" s="10" t="s">
        <v>13</v>
      </c>
    </row>
    <row r="8" spans="1:9" x14ac:dyDescent="0.25">
      <c r="A8" s="11"/>
      <c r="B8" s="20"/>
      <c r="C8" s="20"/>
      <c r="D8" s="20"/>
      <c r="E8" s="11"/>
      <c r="F8" s="12"/>
      <c r="G8" s="20"/>
      <c r="H8" s="12"/>
    </row>
    <row r="9" spans="1:9" x14ac:dyDescent="0.25">
      <c r="A9" s="11"/>
      <c r="B9" s="20" t="s">
        <v>4</v>
      </c>
      <c r="C9" s="5">
        <v>19.5</v>
      </c>
      <c r="D9" s="20"/>
      <c r="E9" s="44">
        <v>40</v>
      </c>
      <c r="F9" s="13">
        <f>E9*C9</f>
        <v>780</v>
      </c>
      <c r="G9" s="37">
        <f>D2+E9</f>
        <v>1040</v>
      </c>
      <c r="H9" s="13">
        <f>G9*C9</f>
        <v>20280</v>
      </c>
      <c r="I9" s="5"/>
    </row>
    <row r="10" spans="1:9" ht="15.75" thickBot="1" x14ac:dyDescent="0.3">
      <c r="A10" s="11"/>
      <c r="B10" s="20" t="s">
        <v>5</v>
      </c>
      <c r="C10" s="20"/>
      <c r="D10" s="20"/>
      <c r="E10" s="14"/>
      <c r="F10" s="15">
        <f>F9</f>
        <v>780</v>
      </c>
      <c r="G10" s="20"/>
      <c r="H10" s="15">
        <f>H9</f>
        <v>20280</v>
      </c>
      <c r="I10" s="5"/>
    </row>
    <row r="11" spans="1:9" ht="15.75" thickTop="1" x14ac:dyDescent="0.25">
      <c r="A11" s="11"/>
      <c r="B11" s="20"/>
      <c r="C11" s="20"/>
      <c r="D11" s="20"/>
      <c r="E11" s="11"/>
      <c r="F11" s="16"/>
      <c r="G11" s="20"/>
      <c r="H11" s="12"/>
      <c r="I11" s="4"/>
    </row>
    <row r="12" spans="1:9" x14ac:dyDescent="0.25">
      <c r="A12" s="11"/>
      <c r="B12" s="21" t="s">
        <v>6</v>
      </c>
      <c r="C12" s="20"/>
      <c r="D12" s="20"/>
      <c r="E12" s="11"/>
      <c r="F12" s="16"/>
      <c r="G12" s="20"/>
      <c r="H12" s="12"/>
      <c r="I12" s="4"/>
    </row>
    <row r="13" spans="1:9" x14ac:dyDescent="0.25">
      <c r="A13" s="11"/>
      <c r="B13" s="20" t="s">
        <v>7</v>
      </c>
      <c r="C13" s="22">
        <v>1.4500000000000001E-2</v>
      </c>
      <c r="D13" s="22"/>
      <c r="E13" s="11"/>
      <c r="F13" s="16">
        <f>F10*$C13</f>
        <v>11.31</v>
      </c>
      <c r="G13" s="20"/>
      <c r="H13" s="16">
        <f>H10*$C13</f>
        <v>294.06</v>
      </c>
      <c r="I13" s="4"/>
    </row>
    <row r="14" spans="1:9" x14ac:dyDescent="0.25">
      <c r="A14" s="11"/>
      <c r="B14" s="20" t="s">
        <v>8</v>
      </c>
      <c r="C14" s="22">
        <v>6.2E-2</v>
      </c>
      <c r="D14" s="22"/>
      <c r="E14" s="11"/>
      <c r="F14" s="16">
        <f>F10*$C14</f>
        <v>48.36</v>
      </c>
      <c r="G14" s="20"/>
      <c r="H14" s="16">
        <f>H10*$C14</f>
        <v>1257.3599999999999</v>
      </c>
      <c r="I14" s="6"/>
    </row>
    <row r="15" spans="1:9" x14ac:dyDescent="0.25">
      <c r="A15" s="11"/>
      <c r="B15" s="36" t="s">
        <v>30</v>
      </c>
      <c r="C15" s="22">
        <f>0.004*0.6333</f>
        <v>2.5331999999999998E-3</v>
      </c>
      <c r="D15" s="22"/>
      <c r="E15" s="11"/>
      <c r="F15" s="16">
        <f>F10*$C15</f>
        <v>1.9758959999999999</v>
      </c>
      <c r="G15" s="20"/>
      <c r="H15" s="16">
        <f>H10*$C15</f>
        <v>51.373295999999996</v>
      </c>
      <c r="I15" s="6"/>
    </row>
    <row r="16" spans="1:9" x14ac:dyDescent="0.25">
      <c r="A16" s="11"/>
      <c r="B16" s="20" t="s">
        <v>9</v>
      </c>
      <c r="C16" s="20"/>
      <c r="D16" s="20"/>
      <c r="E16" s="11"/>
      <c r="F16" s="16">
        <f>SUM(F13:F15)</f>
        <v>61.645896</v>
      </c>
      <c r="G16" s="20"/>
      <c r="H16" s="16">
        <f>SUM(H13:H15)</f>
        <v>1602.7932959999998</v>
      </c>
      <c r="I16" s="4"/>
    </row>
    <row r="17" spans="1:9" x14ac:dyDescent="0.25">
      <c r="A17" s="11"/>
      <c r="B17" s="20"/>
      <c r="C17" s="20"/>
      <c r="D17" s="20"/>
      <c r="E17" s="11"/>
      <c r="F17" s="16"/>
      <c r="G17" s="20"/>
      <c r="H17" s="12"/>
      <c r="I17" s="4"/>
    </row>
    <row r="18" spans="1:9" x14ac:dyDescent="0.25">
      <c r="A18" s="11" t="s">
        <v>10</v>
      </c>
      <c r="B18" s="20"/>
      <c r="C18" s="20"/>
      <c r="D18" s="20"/>
      <c r="E18" s="11"/>
      <c r="F18" s="39">
        <f>F10-F16</f>
        <v>718.35410400000001</v>
      </c>
      <c r="G18" s="20"/>
      <c r="H18" s="19">
        <f>H10-H16</f>
        <v>18677.206704</v>
      </c>
      <c r="I18" s="4"/>
    </row>
    <row r="19" spans="1:9" x14ac:dyDescent="0.25">
      <c r="A19" s="11" t="s">
        <v>14</v>
      </c>
      <c r="B19" s="20"/>
      <c r="C19" s="20"/>
      <c r="D19" s="20"/>
      <c r="E19" s="11"/>
      <c r="F19" s="16"/>
      <c r="G19" s="20"/>
      <c r="H19" s="12"/>
      <c r="I19" s="4"/>
    </row>
    <row r="20" spans="1:9" x14ac:dyDescent="0.25">
      <c r="A20" s="11"/>
      <c r="B20" s="20" t="s">
        <v>17</v>
      </c>
      <c r="C20" s="22">
        <v>1.4500000000000001E-2</v>
      </c>
      <c r="D20" s="22"/>
      <c r="E20" s="11"/>
      <c r="F20" s="16">
        <f>F$10*$C20</f>
        <v>11.31</v>
      </c>
      <c r="G20" s="20"/>
      <c r="H20" s="16">
        <f>H$10*$C20</f>
        <v>294.06</v>
      </c>
      <c r="I20" s="4"/>
    </row>
    <row r="21" spans="1:9" x14ac:dyDescent="0.25">
      <c r="A21" s="11"/>
      <c r="B21" s="20" t="s">
        <v>18</v>
      </c>
      <c r="C21" s="22">
        <v>6.2E-2</v>
      </c>
      <c r="D21" s="22"/>
      <c r="E21" s="11"/>
      <c r="F21" s="16">
        <f>F$10*$C21</f>
        <v>48.36</v>
      </c>
      <c r="G21" s="20"/>
      <c r="H21" s="16">
        <f>H$10*$C21</f>
        <v>1257.3599999999999</v>
      </c>
      <c r="I21" s="4"/>
    </row>
    <row r="22" spans="1:9" x14ac:dyDescent="0.25">
      <c r="A22" s="11"/>
      <c r="B22" s="20" t="s">
        <v>15</v>
      </c>
      <c r="C22" s="22">
        <v>6.0000000000000001E-3</v>
      </c>
      <c r="D22" s="22"/>
      <c r="E22" s="11"/>
      <c r="F22" s="16">
        <f>IF(H10 &lt; 7000, F$10*$C22, MAX(7000-D2*C9, 0) * C22)</f>
        <v>0</v>
      </c>
      <c r="G22" s="20"/>
      <c r="H22" s="16">
        <f>MIN(H10, 7000)*$C22</f>
        <v>42</v>
      </c>
      <c r="I22" s="4"/>
    </row>
    <row r="23" spans="1:9" x14ac:dyDescent="0.25">
      <c r="A23" s="11"/>
      <c r="B23" s="20" t="s">
        <v>16</v>
      </c>
      <c r="C23" s="22">
        <v>1.2999999999999999E-3</v>
      </c>
      <c r="D23" s="22"/>
      <c r="E23" s="11"/>
      <c r="F23" s="16">
        <f>F$10*$C23</f>
        <v>1.014</v>
      </c>
      <c r="G23" s="20"/>
      <c r="H23" s="16">
        <f>H10*$C23</f>
        <v>26.363999999999997</v>
      </c>
      <c r="I23" s="4"/>
    </row>
    <row r="24" spans="1:9" x14ac:dyDescent="0.25">
      <c r="A24" s="11"/>
      <c r="B24" s="20"/>
      <c r="C24" s="20"/>
      <c r="D24" s="20"/>
      <c r="E24" s="11"/>
      <c r="F24" s="16"/>
      <c r="G24" s="20"/>
      <c r="H24" s="12"/>
      <c r="I24" s="4"/>
    </row>
    <row r="25" spans="1:9" x14ac:dyDescent="0.25">
      <c r="A25" s="11"/>
      <c r="B25" s="20" t="s">
        <v>19</v>
      </c>
      <c r="C25" s="20"/>
      <c r="D25" s="20"/>
      <c r="E25" s="11"/>
      <c r="F25" s="19">
        <f>SUM(F20:F23)</f>
        <v>60.684000000000005</v>
      </c>
      <c r="G25" s="20"/>
      <c r="H25" s="16">
        <f>SUM(H20:H23)</f>
        <v>1619.7839999999999</v>
      </c>
      <c r="I25" s="4"/>
    </row>
    <row r="26" spans="1:9" x14ac:dyDescent="0.25">
      <c r="A26" s="17"/>
      <c r="B26" s="28" t="s">
        <v>23</v>
      </c>
      <c r="C26" s="23"/>
      <c r="D26" s="23"/>
      <c r="E26" s="17"/>
      <c r="F26" s="18">
        <f>F25+F10</f>
        <v>840.68399999999997</v>
      </c>
      <c r="G26" s="23"/>
      <c r="H26" s="13">
        <f>H25+H10</f>
        <v>21899.784</v>
      </c>
      <c r="I26" s="4"/>
    </row>
    <row r="27" spans="1:9" x14ac:dyDescent="0.25">
      <c r="I27" s="4"/>
    </row>
    <row r="28" spans="1:9" x14ac:dyDescent="0.25">
      <c r="A28" s="38" t="s">
        <v>12</v>
      </c>
      <c r="E28" s="34" t="s">
        <v>25</v>
      </c>
      <c r="F28">
        <f>G9/40-F31</f>
        <v>1</v>
      </c>
    </row>
    <row r="29" spans="1:9" x14ac:dyDescent="0.25">
      <c r="A29" s="40" t="s">
        <v>36</v>
      </c>
      <c r="E29" s="9" t="s">
        <v>26</v>
      </c>
      <c r="F29">
        <f>E9/40</f>
        <v>1</v>
      </c>
    </row>
    <row r="30" spans="1:9" x14ac:dyDescent="0.25">
      <c r="A30" s="40" t="s">
        <v>37</v>
      </c>
      <c r="E30" s="9" t="s">
        <v>38</v>
      </c>
      <c r="F30" s="45">
        <v>0</v>
      </c>
    </row>
    <row r="31" spans="1:9" x14ac:dyDescent="0.25">
      <c r="A31" s="40" t="s">
        <v>34</v>
      </c>
      <c r="E31" s="9" t="s">
        <v>27</v>
      </c>
      <c r="F31" s="46">
        <v>25</v>
      </c>
    </row>
    <row r="33" spans="5:8" x14ac:dyDescent="0.25">
      <c r="E33" s="9" t="s">
        <v>29</v>
      </c>
      <c r="F33" s="46">
        <v>24</v>
      </c>
    </row>
    <row r="34" spans="5:8" x14ac:dyDescent="0.25">
      <c r="E34" s="35" t="s">
        <v>28</v>
      </c>
      <c r="F34" s="46">
        <v>48</v>
      </c>
      <c r="H34" s="7"/>
    </row>
  </sheetData>
  <mergeCells count="4">
    <mergeCell ref="B2:C2"/>
    <mergeCell ref="E6:F6"/>
    <mergeCell ref="G6:H6"/>
    <mergeCell ref="B3:C3"/>
  </mergeCells>
  <phoneticPr fontId="7" type="noConversion"/>
  <pageMargins left="0.7" right="0.7" top="0.75" bottom="0.75" header="0.3" footer="0.3"/>
  <pageSetup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Payroll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2019-11-30T08:10:20Z</dcterms:created>
  <dcterms:modified xsi:type="dcterms:W3CDTF">2019-12-02T03:42:38Z</dcterms:modified>
</cp:coreProperties>
</file>